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195" yWindow="345" windowWidth="20610" windowHeight="89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30" i="1" l="1"/>
  <c r="J19" i="1"/>
  <c r="J18" i="1"/>
  <c r="J17" i="1"/>
  <c r="J16" i="1"/>
  <c r="H30" i="1"/>
  <c r="I30" i="1" s="1"/>
  <c r="J30" i="1" s="1"/>
  <c r="H5" i="1"/>
  <c r="G17" i="1"/>
  <c r="G16" i="1"/>
  <c r="H16" i="1" s="1"/>
  <c r="G15" i="1"/>
  <c r="H15" i="1" s="1"/>
  <c r="I15" i="1" s="1"/>
  <c r="J15" i="1" s="1"/>
  <c r="G14" i="1"/>
  <c r="H14" i="1" s="1"/>
  <c r="G10" i="1"/>
  <c r="G11" i="1"/>
  <c r="H11" i="1" s="1"/>
  <c r="G9" i="1"/>
  <c r="G7" i="1"/>
  <c r="H7" i="1" s="1"/>
  <c r="G5" i="1"/>
  <c r="G8" i="1"/>
  <c r="H8" i="1" s="1"/>
  <c r="G6" i="1"/>
  <c r="H6" i="1" s="1"/>
  <c r="G25" i="1"/>
  <c r="H25" i="1" s="1"/>
  <c r="G13" i="1"/>
  <c r="H13" i="1" s="1"/>
  <c r="G29" i="1"/>
  <c r="H17" i="1" l="1"/>
  <c r="I17" i="1" s="1"/>
  <c r="I9" i="1"/>
  <c r="J9" i="1" s="1"/>
  <c r="I14" i="1"/>
  <c r="J14" i="1" s="1"/>
  <c r="I7" i="1"/>
  <c r="J7" i="1" s="1"/>
  <c r="I11" i="1"/>
  <c r="J11" i="1" s="1"/>
  <c r="H29" i="1"/>
  <c r="I29" i="1" s="1"/>
  <c r="J29" i="1" s="1"/>
  <c r="I8" i="1"/>
  <c r="J8" i="1" s="1"/>
  <c r="H9" i="1"/>
  <c r="H10" i="1"/>
  <c r="I10" i="1" s="1"/>
  <c r="J10" i="1" s="1"/>
  <c r="I16" i="1"/>
  <c r="I25" i="1"/>
  <c r="J25" i="1" s="1"/>
  <c r="I5" i="1"/>
  <c r="J5" i="1" s="1"/>
  <c r="I6" i="1"/>
  <c r="J6" i="1" s="1"/>
  <c r="I13" i="1"/>
  <c r="J13" i="1" s="1"/>
  <c r="G12" i="1"/>
  <c r="G27" i="1"/>
  <c r="G28" i="1"/>
  <c r="G26" i="1"/>
  <c r="G18" i="1"/>
  <c r="G19" i="1"/>
  <c r="G21" i="1"/>
  <c r="H21" i="1" s="1"/>
  <c r="I21" i="1" s="1"/>
  <c r="J21" i="1" s="1"/>
  <c r="H18" i="1" l="1"/>
  <c r="I18" i="1" s="1"/>
  <c r="H26" i="1"/>
  <c r="I26" i="1" s="1"/>
  <c r="J26" i="1" s="1"/>
  <c r="J32" i="1" s="1"/>
  <c r="H28" i="1"/>
  <c r="I28" i="1" s="1"/>
  <c r="J28" i="1" s="1"/>
  <c r="H12" i="1"/>
  <c r="I12" i="1" s="1"/>
  <c r="J12" i="1" s="1"/>
  <c r="H27" i="1"/>
  <c r="I27" i="1" s="1"/>
  <c r="J27" i="1" s="1"/>
  <c r="H19" i="1"/>
  <c r="I19" i="1" s="1"/>
  <c r="G20" i="1"/>
  <c r="H20" i="1" s="1"/>
  <c r="I20" i="1" s="1"/>
  <c r="J20" i="1" s="1"/>
  <c r="J23" i="1" l="1"/>
  <c r="M32" i="1" s="1"/>
</calcChain>
</file>

<file path=xl/comments1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T531111165</t>
        </r>
      </text>
    </comment>
  </commentList>
</comments>
</file>

<file path=xl/sharedStrings.xml><?xml version="1.0" encoding="utf-8"?>
<sst xmlns="http://schemas.openxmlformats.org/spreadsheetml/2006/main" count="37" uniqueCount="37">
  <si>
    <t>No.</t>
  </si>
  <si>
    <t>Desc</t>
  </si>
  <si>
    <t>CP</t>
  </si>
  <si>
    <t>light and ordinary hazard commercial occupancies</t>
  </si>
  <si>
    <t>Note</t>
  </si>
  <si>
    <t>WP</t>
  </si>
  <si>
    <t>MarkUp</t>
  </si>
  <si>
    <t>SP</t>
  </si>
  <si>
    <t>Wholesale</t>
  </si>
  <si>
    <t>Hanger, &amp; ring 16</t>
  </si>
  <si>
    <t>1.25 x1.25.1 tee</t>
  </si>
  <si>
    <t>1" Els 90</t>
  </si>
  <si>
    <t>1.25 EL 90</t>
  </si>
  <si>
    <t>1x close  BNGCL</t>
  </si>
  <si>
    <t>3" Nipple</t>
  </si>
  <si>
    <t>1" tees  IEDITG</t>
  </si>
  <si>
    <t>z Blue Sleeve</t>
  </si>
  <si>
    <t>z AllThread</t>
  </si>
  <si>
    <t>1x1/2 Reducing</t>
  </si>
  <si>
    <t>z Sammy Sidewinder 25 in a box  Wood SWG20  $1.25</t>
  </si>
  <si>
    <t>z Saw Hole</t>
  </si>
  <si>
    <t>z Pipe Dope</t>
  </si>
  <si>
    <t>z Roll Plastic</t>
  </si>
  <si>
    <t>Pipe 1.25" SC40  8x 21' = 168ft  DBPPEA135S40H</t>
  </si>
  <si>
    <t>Pipe 1" SC40  2x 21' = 42ft    DBPPEA135S40G</t>
  </si>
  <si>
    <t>Heads TY3211 0.50" Pend brass TY-L 165 SR 5.6K CP Plus Cvr SolderLink</t>
  </si>
  <si>
    <t>Heads TY3311 0.50" Upright brass TY-L 165 SR 5.6K CP SolderLink</t>
  </si>
  <si>
    <t>Heads TYCO 165F 25 K-Factor Pendant Sprinkler Head</t>
  </si>
  <si>
    <t>Heads TY-FRL 1/2 in. 165F 5.6K Quick Response and Upright Sprinkler Head Brs</t>
  </si>
  <si>
    <t>Miscellaneous</t>
  </si>
  <si>
    <t>light and</t>
  </si>
  <si>
    <t xml:space="preserve"> ordinary hazard commercial occupancies</t>
  </si>
  <si>
    <t xml:space="preserve"> commercial occupancies</t>
  </si>
  <si>
    <t>Heads TYCO Series TY-L 1/2 in. 165F 5.6K Pendent and Standard Response Brs</t>
  </si>
  <si>
    <t>Heads TYCO Series TY-L 1/2 in. 165F 5.6K Standard Response and Upright Brs</t>
  </si>
  <si>
    <t>Tax</t>
  </si>
  <si>
    <t>FPPI Head Guard 4.25" Cage NFP1018CPD or NFP1018RDF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</si>
</sst>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4" fontId="1" fillId="0" borderId="2" xfId="0" applyNumberFormat="1" applyFont="1" applyBorder="1"/>
    <xf numFmtId="4" fontId="2" fillId="0" borderId="3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9" fontId="1" fillId="0" borderId="0" xfId="0" applyNumberFormat="1" applyFont="1"/>
    <xf numFmtId="4" fontId="2" fillId="0" borderId="2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D3:M32"/>
  <sheetViews>
    <sheetView tabSelected="1" workbookViewId="0"/>
  </sheetViews>
  <sheetFormatPr defaultRowHeight="15" x14ac:dyDescent="0.25"/>
  <cols>
    <col min="1" max="3" width="9.140625" style="1"/>
    <col min="4" max="4" width="5.7109375" style="1" customWidth="1"/>
    <col min="5" max="5" width="70.85546875" style="1" customWidth="1"/>
    <col min="6" max="6" width="11.85546875" style="2" customWidth="1"/>
    <col min="7" max="7" width="4.5703125" style="2" bestFit="1" customWidth="1"/>
    <col min="8" max="8" width="5.5703125" style="2" bestFit="1" customWidth="1"/>
    <col min="9" max="9" width="9" style="2" bestFit="1" customWidth="1"/>
    <col min="10" max="10" width="8" style="2" bestFit="1" customWidth="1"/>
    <col min="11" max="16384" width="9.140625" style="1"/>
  </cols>
  <sheetData>
    <row r="3" spans="4:11" x14ac:dyDescent="0.25">
      <c r="F3" s="17" t="s">
        <v>8</v>
      </c>
      <c r="I3" s="4" t="s">
        <v>6</v>
      </c>
    </row>
    <row r="4" spans="4:11" s="3" customFormat="1" ht="14.25" x14ac:dyDescent="0.2">
      <c r="D4" s="15" t="s">
        <v>0</v>
      </c>
      <c r="E4" s="14" t="s">
        <v>1</v>
      </c>
      <c r="F4" s="18" t="s">
        <v>5</v>
      </c>
      <c r="G4" s="11" t="s">
        <v>35</v>
      </c>
      <c r="H4" s="12" t="s">
        <v>2</v>
      </c>
      <c r="I4" s="11">
        <v>0.3</v>
      </c>
      <c r="J4" s="13" t="s">
        <v>7</v>
      </c>
      <c r="K4" s="14" t="s">
        <v>4</v>
      </c>
    </row>
    <row r="5" spans="4:11" x14ac:dyDescent="0.25">
      <c r="D5" s="1">
        <v>22</v>
      </c>
      <c r="E5" s="5" t="s">
        <v>11</v>
      </c>
      <c r="F5" s="2">
        <v>2.2999999999999998</v>
      </c>
      <c r="G5" s="2">
        <f>+F5*0.0725</f>
        <v>0.16674999999999998</v>
      </c>
      <c r="H5" s="10">
        <f>+F5+G5</f>
        <v>2.4667499999999998</v>
      </c>
      <c r="I5" s="2">
        <f>+H5*$I$4</f>
        <v>0.74002499999999993</v>
      </c>
      <c r="J5" s="8">
        <f>IF(D5&gt;0,+I5+H5*D5,0)</f>
        <v>55.008524999999999</v>
      </c>
    </row>
    <row r="6" spans="4:11" x14ac:dyDescent="0.25">
      <c r="D6" s="1">
        <v>3</v>
      </c>
      <c r="E6" s="1" t="s">
        <v>15</v>
      </c>
      <c r="F6" s="2">
        <v>3.2</v>
      </c>
      <c r="G6" s="2">
        <f>+F6*0.0725</f>
        <v>0.23199999999999998</v>
      </c>
      <c r="H6" s="10">
        <f>+F6+G6</f>
        <v>3.4320000000000004</v>
      </c>
      <c r="I6" s="2">
        <f>+H6*$I$4</f>
        <v>1.0296000000000001</v>
      </c>
      <c r="J6" s="8">
        <f>IF(D6&gt;0,+I6+H6*D6,0)</f>
        <v>11.325600000000001</v>
      </c>
    </row>
    <row r="7" spans="4:11" x14ac:dyDescent="0.25">
      <c r="D7" s="1">
        <v>6</v>
      </c>
      <c r="E7" s="5" t="s">
        <v>12</v>
      </c>
      <c r="F7" s="2">
        <v>16</v>
      </c>
      <c r="G7" s="2">
        <f>+F7*0.0725</f>
        <v>1.1599999999999999</v>
      </c>
      <c r="H7" s="10">
        <f>+F7+G7</f>
        <v>17.16</v>
      </c>
      <c r="I7" s="2">
        <f>+H7*$I$4</f>
        <v>5.1479999999999997</v>
      </c>
      <c r="J7" s="8">
        <f>IF(D7&gt;0,+I7+H7*D7,0)</f>
        <v>108.108</v>
      </c>
    </row>
    <row r="8" spans="4:11" x14ac:dyDescent="0.25">
      <c r="D8" s="1">
        <v>3</v>
      </c>
      <c r="E8" s="1" t="s">
        <v>10</v>
      </c>
      <c r="F8" s="2">
        <v>7</v>
      </c>
      <c r="G8" s="2">
        <f>+F8*0.0725</f>
        <v>0.50749999999999995</v>
      </c>
      <c r="H8" s="10">
        <f>+F8+G8</f>
        <v>7.5075000000000003</v>
      </c>
      <c r="I8" s="2">
        <f>+H8*$I$4</f>
        <v>2.2522500000000001</v>
      </c>
      <c r="J8" s="8">
        <f>IF(D8&gt;0,+I8+H8*D8,0)</f>
        <v>24.774750000000001</v>
      </c>
    </row>
    <row r="9" spans="4:11" x14ac:dyDescent="0.25">
      <c r="D9" s="1">
        <v>18</v>
      </c>
      <c r="E9" s="5" t="s">
        <v>13</v>
      </c>
      <c r="F9" s="2">
        <v>3.65</v>
      </c>
      <c r="G9" s="2">
        <f>+F9*0.0725</f>
        <v>0.264625</v>
      </c>
      <c r="H9" s="10">
        <f>+F9+G9</f>
        <v>3.914625</v>
      </c>
      <c r="I9" s="2">
        <f>+H9*$I$4</f>
        <v>1.1743874999999999</v>
      </c>
      <c r="J9" s="8">
        <f>IF(D9&gt;0,+I9+H9*D9,0)</f>
        <v>71.637637499999997</v>
      </c>
    </row>
    <row r="10" spans="4:11" x14ac:dyDescent="0.25">
      <c r="D10" s="1">
        <v>9</v>
      </c>
      <c r="E10" s="1" t="s">
        <v>18</v>
      </c>
      <c r="F10" s="2">
        <v>2.0499999999999998</v>
      </c>
      <c r="G10" s="2">
        <f>+F10*0.0725</f>
        <v>0.14862499999999998</v>
      </c>
      <c r="H10" s="10">
        <f>+F10+G10</f>
        <v>2.1986249999999998</v>
      </c>
      <c r="I10" s="2">
        <f>+H10*$I$4</f>
        <v>0.65958749999999988</v>
      </c>
      <c r="J10" s="8">
        <f>IF(D10&gt;0,+I10+H10*D10,0)</f>
        <v>20.447212499999999</v>
      </c>
    </row>
    <row r="11" spans="4:11" x14ac:dyDescent="0.25">
      <c r="D11" s="1">
        <v>9</v>
      </c>
      <c r="E11" s="1" t="s">
        <v>14</v>
      </c>
      <c r="F11" s="2">
        <v>4.22</v>
      </c>
      <c r="G11" s="2">
        <f>+F11*0.0725</f>
        <v>0.30594999999999994</v>
      </c>
      <c r="H11" s="10">
        <f>+F11+G11</f>
        <v>4.5259499999999999</v>
      </c>
      <c r="I11" s="2">
        <f>+H11*$I$4</f>
        <v>1.357785</v>
      </c>
      <c r="J11" s="8">
        <f>IF(D11&gt;0,+I11+H11*D11,0)</f>
        <v>42.091335000000001</v>
      </c>
    </row>
    <row r="12" spans="4:11" x14ac:dyDescent="0.25">
      <c r="D12" s="1">
        <v>9</v>
      </c>
      <c r="E12" s="1" t="s">
        <v>36</v>
      </c>
      <c r="F12" s="2">
        <v>2.2000000000000002</v>
      </c>
      <c r="G12" s="2">
        <f>+F12*0.0725</f>
        <v>0.1595</v>
      </c>
      <c r="H12" s="10">
        <f>+(F12+G12)</f>
        <v>2.3595000000000002</v>
      </c>
      <c r="I12" s="2">
        <f>+(H12*$I$4)</f>
        <v>0.70784999999999998</v>
      </c>
      <c r="J12" s="8">
        <f>IF(D12&gt;0,+I12+H12*D12,0)</f>
        <v>21.943350000000002</v>
      </c>
    </row>
    <row r="13" spans="4:11" x14ac:dyDescent="0.25">
      <c r="D13" s="1">
        <v>20</v>
      </c>
      <c r="E13" s="1" t="s">
        <v>9</v>
      </c>
      <c r="F13" s="2">
        <v>4</v>
      </c>
      <c r="G13" s="2">
        <f>+F13*0.0725</f>
        <v>0.28999999999999998</v>
      </c>
      <c r="H13" s="10">
        <f>+(F13+G13)</f>
        <v>4.29</v>
      </c>
      <c r="I13" s="2">
        <f>+(H13*$I$4)</f>
        <v>1.2869999999999999</v>
      </c>
      <c r="J13" s="8">
        <f>IF(D13&gt;0,+I13+H13*D13,0)</f>
        <v>87.087000000000003</v>
      </c>
    </row>
    <row r="14" spans="4:11" x14ac:dyDescent="0.25">
      <c r="D14" s="1">
        <v>9</v>
      </c>
      <c r="E14" s="1" t="s">
        <v>25</v>
      </c>
      <c r="F14" s="2">
        <v>15</v>
      </c>
      <c r="G14" s="2">
        <f>+F14*0.0725</f>
        <v>1.0874999999999999</v>
      </c>
      <c r="H14" s="10">
        <f>+F14+G14</f>
        <v>16.087499999999999</v>
      </c>
      <c r="I14" s="2">
        <f>+H14*$I$4</f>
        <v>4.826249999999999</v>
      </c>
      <c r="J14" s="8">
        <f>IF(D14&gt;0,+I14+H14*D14,0)</f>
        <v>149.61374999999998</v>
      </c>
      <c r="K14" s="1" t="s">
        <v>30</v>
      </c>
    </row>
    <row r="15" spans="4:11" x14ac:dyDescent="0.25">
      <c r="D15" s="1">
        <v>40</v>
      </c>
      <c r="E15" s="1" t="s">
        <v>26</v>
      </c>
      <c r="F15" s="2">
        <v>15</v>
      </c>
      <c r="G15" s="2">
        <f>+F15*0.0725</f>
        <v>1.0874999999999999</v>
      </c>
      <c r="H15" s="10">
        <f>+F15+G15</f>
        <v>16.087499999999999</v>
      </c>
      <c r="I15" s="2">
        <f>+H15*$I$4</f>
        <v>4.826249999999999</v>
      </c>
      <c r="J15" s="8">
        <f>IF(D15&gt;0,+I15+H15*D15,0)</f>
        <v>648.32624999999996</v>
      </c>
      <c r="K15" s="1" t="s">
        <v>31</v>
      </c>
    </row>
    <row r="16" spans="4:11" x14ac:dyDescent="0.25">
      <c r="E16" s="1" t="s">
        <v>27</v>
      </c>
      <c r="F16" s="2">
        <v>59</v>
      </c>
      <c r="G16" s="2">
        <f>+F16*0.0725</f>
        <v>4.2774999999999999</v>
      </c>
      <c r="H16" s="10">
        <f>+F16+G16</f>
        <v>63.277500000000003</v>
      </c>
      <c r="I16" s="2">
        <f>+H16*$I$4</f>
        <v>18.983250000000002</v>
      </c>
      <c r="J16" s="8">
        <f>IF(D16&gt;0,+I16+H16*D16,0)</f>
        <v>0</v>
      </c>
      <c r="K16" s="1" t="s">
        <v>32</v>
      </c>
    </row>
    <row r="17" spans="4:13" x14ac:dyDescent="0.25">
      <c r="E17" s="5" t="s">
        <v>33</v>
      </c>
      <c r="F17" s="2">
        <v>13</v>
      </c>
      <c r="G17" s="2">
        <f>+F17*0.0725</f>
        <v>0.94249999999999989</v>
      </c>
      <c r="H17" s="10">
        <f>+F17+G17</f>
        <v>13.942499999999999</v>
      </c>
      <c r="I17" s="2">
        <f>+H17*$I$4</f>
        <v>4.1827499999999995</v>
      </c>
      <c r="J17" s="8">
        <f>IF(D17&gt;0,+I17+H17*D17,0)</f>
        <v>0</v>
      </c>
    </row>
    <row r="18" spans="4:13" ht="15" customHeight="1" x14ac:dyDescent="0.25">
      <c r="E18" s="1" t="s">
        <v>34</v>
      </c>
      <c r="F18" s="2">
        <v>13</v>
      </c>
      <c r="G18" s="2">
        <f>+F18*0.0725</f>
        <v>0.94249999999999989</v>
      </c>
      <c r="H18" s="10">
        <f>+F18+G18</f>
        <v>13.942499999999999</v>
      </c>
      <c r="I18" s="2">
        <f>+(H18*$I$4)</f>
        <v>4.1827499999999995</v>
      </c>
      <c r="J18" s="8">
        <f>IF(D18&gt;0,+I18+H18*D18,0)</f>
        <v>0</v>
      </c>
    </row>
    <row r="19" spans="4:13" ht="15" customHeight="1" x14ac:dyDescent="0.25">
      <c r="E19" s="1" t="s">
        <v>28</v>
      </c>
      <c r="F19" s="2">
        <v>45</v>
      </c>
      <c r="G19" s="2">
        <f>+F19*0.0725</f>
        <v>3.2624999999999997</v>
      </c>
      <c r="H19" s="10">
        <f>+F19+G19</f>
        <v>48.262500000000003</v>
      </c>
      <c r="I19" s="2">
        <f>+(H19*$I$4)</f>
        <v>14.47875</v>
      </c>
      <c r="J19" s="8">
        <f>IF(D19&gt;0,+I19+H19*D19,0)</f>
        <v>0</v>
      </c>
      <c r="K19" s="1" t="s">
        <v>3</v>
      </c>
    </row>
    <row r="20" spans="4:13" ht="15" customHeight="1" x14ac:dyDescent="0.25">
      <c r="D20" s="6">
        <v>3</v>
      </c>
      <c r="E20" s="1" t="s">
        <v>24</v>
      </c>
      <c r="F20" s="2">
        <v>55</v>
      </c>
      <c r="G20" s="2">
        <f>+F20*0.0725</f>
        <v>3.9874999999999998</v>
      </c>
      <c r="H20" s="10">
        <f>+F20+G20</f>
        <v>58.987499999999997</v>
      </c>
      <c r="I20" s="2">
        <f>+(H20*$I$4)</f>
        <v>17.696249999999999</v>
      </c>
      <c r="J20" s="8">
        <f>IF(D20&gt;0,+I20+H20*D20,0)</f>
        <v>194.65874999999997</v>
      </c>
    </row>
    <row r="21" spans="4:13" ht="15" customHeight="1" x14ac:dyDescent="0.25">
      <c r="D21" s="6">
        <v>8</v>
      </c>
      <c r="E21" s="1" t="s">
        <v>23</v>
      </c>
      <c r="F21" s="2">
        <v>73</v>
      </c>
      <c r="G21" s="2">
        <f>+F21*0.0725</f>
        <v>5.2924999999999995</v>
      </c>
      <c r="H21" s="10">
        <f>+F21+G21</f>
        <v>78.292500000000004</v>
      </c>
      <c r="I21" s="2">
        <f>+(H21*$I$4)</f>
        <v>23.487750000000002</v>
      </c>
      <c r="J21" s="8">
        <f>IF(D21&gt;0,+I21+H21*D21,0)</f>
        <v>649.82775000000004</v>
      </c>
    </row>
    <row r="22" spans="4:13" ht="6" customHeight="1" x14ac:dyDescent="0.25">
      <c r="D22" s="6"/>
      <c r="H22" s="10"/>
      <c r="J22" s="9"/>
    </row>
    <row r="23" spans="4:13" ht="15" customHeight="1" x14ac:dyDescent="0.25">
      <c r="D23" s="6"/>
      <c r="H23" s="10"/>
      <c r="J23" s="8">
        <f>SUM(J4:J22)</f>
        <v>2084.8499099999999</v>
      </c>
    </row>
    <row r="24" spans="4:13" ht="4.5" customHeight="1" x14ac:dyDescent="0.25">
      <c r="D24" s="6"/>
      <c r="H24" s="10"/>
      <c r="J24" s="9"/>
    </row>
    <row r="25" spans="4:13" ht="15" customHeight="1" x14ac:dyDescent="0.25">
      <c r="D25" s="1">
        <v>4</v>
      </c>
      <c r="E25" s="1" t="s">
        <v>17</v>
      </c>
      <c r="F25" s="2">
        <v>14</v>
      </c>
      <c r="G25" s="2">
        <f>+F25*0.0725</f>
        <v>1.0149999999999999</v>
      </c>
      <c r="H25" s="10">
        <f>+F25+G25</f>
        <v>15.015000000000001</v>
      </c>
      <c r="I25" s="2">
        <f>+H25*$I$4</f>
        <v>4.5045000000000002</v>
      </c>
      <c r="J25" s="8">
        <f>IF(D25&gt;0,+I25+H25*D25,0)</f>
        <v>64.56450000000001</v>
      </c>
    </row>
    <row r="26" spans="4:13" ht="15" customHeight="1" x14ac:dyDescent="0.25">
      <c r="D26" s="1">
        <v>1</v>
      </c>
      <c r="E26" s="1" t="s">
        <v>16</v>
      </c>
      <c r="F26" s="2">
        <v>42</v>
      </c>
      <c r="G26" s="2">
        <f>+F26*0.0725</f>
        <v>3.0449999999999999</v>
      </c>
      <c r="H26" s="10">
        <f>+F26+G26</f>
        <v>45.045000000000002</v>
      </c>
      <c r="I26" s="2">
        <f>+(H26*$I$4)</f>
        <v>13.513500000000001</v>
      </c>
      <c r="J26" s="8">
        <f>IF(D26&gt;0,+I26+H26*D26,0)</f>
        <v>58.558500000000002</v>
      </c>
    </row>
    <row r="27" spans="4:13" ht="15" customHeight="1" x14ac:dyDescent="0.25">
      <c r="D27" s="1">
        <v>2</v>
      </c>
      <c r="E27" s="1" t="s">
        <v>21</v>
      </c>
      <c r="F27" s="2">
        <v>33</v>
      </c>
      <c r="G27" s="2">
        <f>+F27*0.0725</f>
        <v>2.3924999999999996</v>
      </c>
      <c r="H27" s="10">
        <f>+F27+G27</f>
        <v>35.392499999999998</v>
      </c>
      <c r="I27" s="2">
        <f>+(H27*$I$4)</f>
        <v>10.617749999999999</v>
      </c>
      <c r="J27" s="8">
        <f>IF(D27&gt;0,+I27+H27*D27,0)</f>
        <v>81.402749999999997</v>
      </c>
    </row>
    <row r="28" spans="4:13" ht="15" customHeight="1" x14ac:dyDescent="0.25">
      <c r="D28" s="1">
        <v>1</v>
      </c>
      <c r="E28" s="1" t="s">
        <v>22</v>
      </c>
      <c r="F28" s="2">
        <v>38</v>
      </c>
      <c r="G28" s="2">
        <f>+F28*0.0725</f>
        <v>2.7549999999999999</v>
      </c>
      <c r="H28" s="10">
        <f>+F28+G28</f>
        <v>40.755000000000003</v>
      </c>
      <c r="I28" s="2">
        <f>+(H28*$I$4)</f>
        <v>12.2265</v>
      </c>
      <c r="J28" s="8">
        <f>IF(D28&gt;0,+I28+H28*D28,0)</f>
        <v>52.981500000000004</v>
      </c>
    </row>
    <row r="29" spans="4:13" x14ac:dyDescent="0.25">
      <c r="D29" s="1">
        <v>1</v>
      </c>
      <c r="E29" s="1" t="s">
        <v>19</v>
      </c>
      <c r="F29" s="2">
        <v>35</v>
      </c>
      <c r="G29" s="2">
        <f>+F29*0.0725</f>
        <v>2.5374999999999996</v>
      </c>
      <c r="H29" s="10">
        <f>+F29+G29</f>
        <v>37.537500000000001</v>
      </c>
      <c r="I29" s="2">
        <f>+(H29*$I$4)</f>
        <v>11.26125</v>
      </c>
      <c r="J29" s="8">
        <f>IF(D29&gt;0,+I29+H29*D29,0)</f>
        <v>48.798749999999998</v>
      </c>
    </row>
    <row r="30" spans="4:13" x14ac:dyDescent="0.25">
      <c r="D30" s="1">
        <v>2</v>
      </c>
      <c r="E30" s="1" t="s">
        <v>20</v>
      </c>
      <c r="F30" s="2">
        <v>2</v>
      </c>
      <c r="G30" s="2">
        <f>+F30*0.0725</f>
        <v>0.14499999999999999</v>
      </c>
      <c r="H30" s="10">
        <f>+F30+G30</f>
        <v>2.145</v>
      </c>
      <c r="I30" s="2">
        <f>+(H30*$I$4)</f>
        <v>0.64349999999999996</v>
      </c>
      <c r="J30" s="8">
        <f>IF(D30&gt;0,+I30+H30*D30,0)</f>
        <v>4.9335000000000004</v>
      </c>
      <c r="M30" s="16">
        <v>0.08</v>
      </c>
    </row>
    <row r="31" spans="4:13" ht="6" customHeight="1" x14ac:dyDescent="0.25">
      <c r="J31" s="9"/>
    </row>
    <row r="32" spans="4:13" x14ac:dyDescent="0.25">
      <c r="F32" s="7" t="s">
        <v>29</v>
      </c>
      <c r="J32" s="8">
        <f>SUM(J25:J31)</f>
        <v>311.23949999999996</v>
      </c>
      <c r="M32" s="1">
        <f>+J23*8%</f>
        <v>166.78799279999998</v>
      </c>
    </row>
  </sheetData>
  <sortState ref="D5:K29">
    <sortCondition ref="E5:E29"/>
  </sortState>
  <pageMargins left="0.2" right="0.2" top="0.25" bottom="0.25" header="0" footer="0"/>
  <pageSetup scale="7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2023-02-10T21:10:42Z</dcterms:modified>
</cp:coreProperties>
</file>